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090" windowHeight="5130" activeTab="0"/>
  </bookViews>
  <sheets>
    <sheet name="งานสอน" sheetId="1" r:id="rId1"/>
  </sheets>
  <definedNames>
    <definedName name="_xlnm.Print_Titles" localSheetId="0">'งานสอน'!$7:$9</definedName>
  </definedNames>
  <calcPr fullCalcOnLoad="1"/>
</workbook>
</file>

<file path=xl/sharedStrings.xml><?xml version="1.0" encoding="utf-8"?>
<sst xmlns="http://schemas.openxmlformats.org/spreadsheetml/2006/main" count="133" uniqueCount="51">
  <si>
    <t>สอนบรรยาย</t>
  </si>
  <si>
    <t>เตรียมสอน</t>
  </si>
  <si>
    <t>สอน</t>
  </si>
  <si>
    <t>ตรวจงาน น.ศ.</t>
  </si>
  <si>
    <t>ชั่วโมง</t>
  </si>
  <si>
    <t>บรรยาย</t>
  </si>
  <si>
    <t>สอนปฏิบัติ</t>
  </si>
  <si>
    <t>คน</t>
  </si>
  <si>
    <t>ชั่วโมงทำการ</t>
  </si>
  <si>
    <t>รวม</t>
  </si>
  <si>
    <t>(ชั่วโมง)</t>
  </si>
  <si>
    <t>(ชั่วโมงทำการ)</t>
  </si>
  <si>
    <t>เรื่อง</t>
  </si>
  <si>
    <t xml:space="preserve">   จำนวน</t>
  </si>
  <si>
    <t>(คาบ)</t>
  </si>
  <si>
    <t>ตรี</t>
  </si>
  <si>
    <t>โท</t>
  </si>
  <si>
    <t>ทำการ</t>
  </si>
  <si>
    <t>ต่อสัปดาห์</t>
  </si>
  <si>
    <t>ระดับ</t>
  </si>
  <si>
    <t>ฝึกงาน คลินิกปฏิบัติ</t>
  </si>
  <si>
    <t>ประธานสอบวิทยานิพนธ์</t>
  </si>
  <si>
    <t>กรรมการสอบวิทยานิพนธ์</t>
  </si>
  <si>
    <t>ปฏิบัติการ</t>
  </si>
  <si>
    <t>ลำดับที่</t>
  </si>
  <si>
    <t>คณะสัตวแพทยศาสตร์ มข.</t>
  </si>
  <si>
    <t>สอนปฏิบัติการ</t>
  </si>
  <si>
    <t>717 692 ปัญหาพิเศษ (อ.ที่ปรึกษา)</t>
  </si>
  <si>
    <t>717 692  ปัญหาพิเศษ (เจ้าของวิชา)</t>
  </si>
  <si>
    <t>717 591 วิชาสัมมนา (อ.ที่ปรึกษา)</t>
  </si>
  <si>
    <t>717 591 วิชาสัมมนา (เจ้าของวิชา)</t>
  </si>
  <si>
    <t>710 661-2 สหกิจศึกษา (เจ้าของวิชา)</t>
  </si>
  <si>
    <t>จำนวนหน่วยกิต ให้คิดรวมทั้งหมดของนักศึกษาบัณฑิต ที่รับผิดชอบ รวมทั้งจำนวน นศ. ป.โททั้งหมด</t>
  </si>
  <si>
    <t>วิทยานิพนธ์ (ประธานที่ปรึกษา)</t>
  </si>
  <si>
    <t>วิทยานิพนธ์ (อ.ที่ปรึกษาร่วม)</t>
  </si>
  <si>
    <t>หน่วยกิต</t>
  </si>
  <si>
    <t>งานสอนในหลักสูตรของคณะฯและสถาบันอื่นที่ผ่านความเห็นชอบจากมหาวิทยาลัย</t>
  </si>
  <si>
    <t xml:space="preserve">ภาระงานสอนของ </t>
  </si>
  <si>
    <t>วิชากิจกรรมกลุ่ม</t>
  </si>
  <si>
    <t>อาจารย์ = จำนวนอาจารย์ที่ปรึกษาทั้งหมดกี่คนต่องาน</t>
  </si>
  <si>
    <t>ภาระงานรวม = เปอร์เซ็นต์รวมของสัมมนาทุกเรื่อง ซึ่งอาจเกิน 100%</t>
  </si>
  <si>
    <t>ชื่อวิชา</t>
  </si>
  <si>
    <t>รวมภาระสอน (ชม./สัปดาห์)</t>
  </si>
  <si>
    <t xml:space="preserve">ปีการศึกษา </t>
  </si>
  <si>
    <t>การศึกษาอิสระ (อ.ที่ปรึกษา)</t>
  </si>
  <si>
    <t>แบบรายงานรายละเอียดด้านการเรียนการสอน ประกอบการพิจารณาหลักเกณฑ์การประเมินผลการปฏิบัติงานของบุคลากรสายผู้สอน</t>
  </si>
  <si>
    <t>ชื่อ - สกุล</t>
  </si>
  <si>
    <t>สังกัด</t>
  </si>
  <si>
    <t>(   ) รอบที่ 1     (ภาระงาน 1 พฤษภาคม     -  31 ตุลาคม        )              (    )  รอบที่ 2           (1 พฤศจิกายน       -  30 เมษายน           )</t>
  </si>
  <si>
    <t>แบบ บก.1</t>
  </si>
  <si>
    <t>(แนบท้ายประกาศคณะสัตวแพทยศาสตร์ ฉบับที่ 39/2556 ลงวันที่ 17 ตุลาคม 2556 หน้า 10/11)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</si>
</sst>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0000000"/>
  </numFmts>
  <fonts count="53">
    <font>
      <sz val="10"/>
      <name val="CordiaUPC"/>
      <family val="0"/>
    </font>
    <font>
      <sz val="8"/>
      <name val="CordiaUPC"/>
      <family val="2"/>
    </font>
    <font>
      <sz val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9"/>
      <name val="TH SarabunIT๙"/>
      <family val="2"/>
    </font>
    <font>
      <b/>
      <sz val="10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.7"/>
      <color indexed="20"/>
      <name val="CordiaUPC"/>
      <family val="2"/>
    </font>
    <font>
      <u val="single"/>
      <sz val="10"/>
      <color indexed="12"/>
      <name val="CordiaUPC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.7"/>
      <color theme="11"/>
      <name val="CordiaUPC"/>
      <family val="2"/>
    </font>
    <font>
      <u val="single"/>
      <sz val="10"/>
      <color theme="10"/>
      <name val="CordiaUPC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FF0000"/>
      <name val="TH SarabunIT๙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B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35" borderId="23" xfId="0" applyFont="1" applyFill="1" applyBorder="1" applyAlignment="1">
      <alignment horizontal="center" vertical="top" wrapText="1"/>
    </xf>
    <xf numFmtId="0" fontId="2" fillId="37" borderId="23" xfId="0" applyFont="1" applyFill="1" applyBorder="1" applyAlignment="1">
      <alignment horizontal="center" vertical="top" wrapText="1"/>
    </xf>
    <xf numFmtId="2" fontId="2" fillId="37" borderId="23" xfId="0" applyNumberFormat="1" applyFont="1" applyFill="1" applyBorder="1" applyAlignment="1">
      <alignment horizontal="center" vertical="top" wrapText="1"/>
    </xf>
    <xf numFmtId="2" fontId="7" fillId="36" borderId="23" xfId="0" applyNumberFormat="1" applyFont="1" applyFill="1" applyBorder="1" applyAlignment="1">
      <alignment horizontal="center" vertical="top" wrapText="1"/>
    </xf>
    <xf numFmtId="2" fontId="2" fillId="35" borderId="23" xfId="0" applyNumberFormat="1" applyFont="1" applyFill="1" applyBorder="1" applyAlignment="1">
      <alignment horizontal="center" vertical="top" wrapText="1"/>
    </xf>
    <xf numFmtId="2" fontId="2" fillId="36" borderId="23" xfId="0" applyNumberFormat="1" applyFont="1" applyFill="1" applyBorder="1" applyAlignment="1">
      <alignment horizontal="center" vertical="top" wrapText="1"/>
    </xf>
    <xf numFmtId="2" fontId="2" fillId="34" borderId="23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/>
    </xf>
    <xf numFmtId="0" fontId="2" fillId="38" borderId="23" xfId="0" applyFont="1" applyFill="1" applyBorder="1" applyAlignment="1">
      <alignment horizontal="center" vertical="top" wrapText="1"/>
    </xf>
    <xf numFmtId="0" fontId="2" fillId="38" borderId="23" xfId="0" applyFont="1" applyFill="1" applyBorder="1" applyAlignment="1">
      <alignment vertical="top" wrapText="1"/>
    </xf>
    <xf numFmtId="2" fontId="2" fillId="38" borderId="23" xfId="0" applyNumberFormat="1" applyFont="1" applyFill="1" applyBorder="1" applyAlignment="1">
      <alignment horizontal="center" vertical="top" wrapText="1"/>
    </xf>
    <xf numFmtId="2" fontId="7" fillId="38" borderId="23" xfId="0" applyNumberFormat="1" applyFont="1" applyFill="1" applyBorder="1" applyAlignment="1">
      <alignment horizontal="center" vertical="top" wrapText="1"/>
    </xf>
    <xf numFmtId="2" fontId="2" fillId="38" borderId="23" xfId="0" applyNumberFormat="1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2" fontId="2" fillId="3" borderId="23" xfId="0" applyNumberFormat="1" applyFont="1" applyFill="1" applyBorder="1" applyAlignment="1">
      <alignment horizontal="center" vertical="top" wrapText="1"/>
    </xf>
    <xf numFmtId="2" fontId="7" fillId="39" borderId="23" xfId="0" applyNumberFormat="1" applyFont="1" applyFill="1" applyBorder="1" applyAlignment="1">
      <alignment horizontal="center" vertical="top" wrapText="1"/>
    </xf>
    <xf numFmtId="2" fontId="2" fillId="39" borderId="23" xfId="0" applyNumberFormat="1" applyFont="1" applyFill="1" applyBorder="1" applyAlignment="1">
      <alignment horizontal="center" vertical="top" wrapText="1"/>
    </xf>
    <xf numFmtId="2" fontId="2" fillId="38" borderId="29" xfId="0" applyNumberFormat="1" applyFont="1" applyFill="1" applyBorder="1" applyAlignment="1">
      <alignment horizontal="center" vertical="top" wrapText="1"/>
    </xf>
    <xf numFmtId="0" fontId="2" fillId="40" borderId="23" xfId="0" applyFont="1" applyFill="1" applyBorder="1" applyAlignment="1">
      <alignment horizontal="center" vertical="top" wrapText="1"/>
    </xf>
    <xf numFmtId="2" fontId="2" fillId="37" borderId="23" xfId="0" applyNumberFormat="1" applyFont="1" applyFill="1" applyBorder="1" applyAlignment="1" quotePrefix="1">
      <alignment horizontal="center" vertical="top" wrapText="1"/>
    </xf>
    <xf numFmtId="0" fontId="2" fillId="41" borderId="23" xfId="0" applyFont="1" applyFill="1" applyBorder="1" applyAlignment="1">
      <alignment horizontal="center" vertical="top" wrapText="1"/>
    </xf>
    <xf numFmtId="2" fontId="7" fillId="41" borderId="23" xfId="0" applyNumberFormat="1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2" fontId="7" fillId="42" borderId="31" xfId="0" applyNumberFormat="1" applyFont="1" applyFill="1" applyBorder="1" applyAlignment="1">
      <alignment horizontal="center" vertical="top" wrapText="1"/>
    </xf>
    <xf numFmtId="1" fontId="7" fillId="35" borderId="23" xfId="0" applyNumberFormat="1" applyFont="1" applyFill="1" applyBorder="1" applyAlignment="1">
      <alignment horizontal="center" vertical="top" wrapText="1"/>
    </xf>
    <xf numFmtId="0" fontId="2" fillId="43" borderId="23" xfId="0" applyFont="1" applyFill="1" applyBorder="1" applyAlignment="1">
      <alignment horizontal="center" vertical="top" wrapText="1"/>
    </xf>
    <xf numFmtId="2" fontId="2" fillId="34" borderId="17" xfId="0" applyNumberFormat="1" applyFont="1" applyFill="1" applyBorder="1" applyAlignment="1">
      <alignment horizontal="center" vertical="top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42" borderId="34" xfId="0" applyFont="1" applyFill="1" applyBorder="1" applyAlignment="1">
      <alignment horizontal="center" vertical="top" wrapText="1"/>
    </xf>
    <xf numFmtId="2" fontId="2" fillId="43" borderId="23" xfId="0" applyNumberFormat="1" applyFont="1" applyFill="1" applyBorder="1" applyAlignment="1">
      <alignment horizontal="center" vertical="top" wrapText="1"/>
    </xf>
    <xf numFmtId="0" fontId="2" fillId="42" borderId="24" xfId="0" applyFont="1" applyFill="1" applyBorder="1" applyAlignment="1">
      <alignment horizontal="center" vertical="top" wrapText="1"/>
    </xf>
    <xf numFmtId="0" fontId="2" fillId="42" borderId="23" xfId="0" applyFont="1" applyFill="1" applyBorder="1" applyAlignment="1">
      <alignment/>
    </xf>
    <xf numFmtId="2" fontId="7" fillId="42" borderId="35" xfId="0" applyNumberFormat="1" applyFont="1" applyFill="1" applyBorder="1" applyAlignment="1">
      <alignment horizontal="center" vertical="top" wrapText="1"/>
    </xf>
    <xf numFmtId="0" fontId="2" fillId="42" borderId="36" xfId="0" applyFont="1" applyFill="1" applyBorder="1" applyAlignment="1">
      <alignment horizontal="center" vertical="top" wrapText="1"/>
    </xf>
    <xf numFmtId="0" fontId="2" fillId="42" borderId="33" xfId="0" applyFont="1" applyFill="1" applyBorder="1" applyAlignment="1">
      <alignment horizontal="center" vertical="top" wrapText="1"/>
    </xf>
    <xf numFmtId="2" fontId="2" fillId="42" borderId="36" xfId="0" applyNumberFormat="1" applyFont="1" applyFill="1" applyBorder="1" applyAlignment="1">
      <alignment horizontal="center" vertical="top" wrapText="1"/>
    </xf>
    <xf numFmtId="2" fontId="7" fillId="42" borderId="36" xfId="0" applyNumberFormat="1" applyFont="1" applyFill="1" applyBorder="1" applyAlignment="1">
      <alignment horizontal="center" vertical="top" wrapText="1"/>
    </xf>
    <xf numFmtId="0" fontId="2" fillId="42" borderId="37" xfId="0" applyFont="1" applyFill="1" applyBorder="1" applyAlignment="1">
      <alignment horizontal="center" vertical="top" wrapText="1"/>
    </xf>
    <xf numFmtId="2" fontId="2" fillId="0" borderId="18" xfId="0" applyNumberFormat="1" applyFont="1" applyBorder="1" applyAlignment="1">
      <alignment/>
    </xf>
    <xf numFmtId="2" fontId="7" fillId="42" borderId="32" xfId="0" applyNumberFormat="1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2" fontId="2" fillId="42" borderId="10" xfId="0" applyNumberFormat="1" applyFont="1" applyFill="1" applyBorder="1" applyAlignment="1">
      <alignment horizontal="center" vertical="top" wrapText="1"/>
    </xf>
    <xf numFmtId="2" fontId="7" fillId="42" borderId="10" xfId="0" applyNumberFormat="1" applyFont="1" applyFill="1" applyBorder="1" applyAlignment="1">
      <alignment horizontal="center" vertical="top" wrapText="1"/>
    </xf>
    <xf numFmtId="0" fontId="2" fillId="42" borderId="25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44" borderId="29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2" fontId="2" fillId="36" borderId="31" xfId="0" applyNumberFormat="1" applyFont="1" applyFill="1" applyBorder="1" applyAlignment="1">
      <alignment horizontal="center" vertical="top" wrapText="1"/>
    </xf>
    <xf numFmtId="2" fontId="7" fillId="42" borderId="39" xfId="0" applyNumberFormat="1" applyFont="1" applyFill="1" applyBorder="1" applyAlignment="1">
      <alignment horizontal="center" vertical="top" wrapText="1"/>
    </xf>
    <xf numFmtId="0" fontId="2" fillId="42" borderId="40" xfId="0" applyFont="1" applyFill="1" applyBorder="1" applyAlignment="1">
      <alignment horizontal="center" vertical="top" wrapText="1"/>
    </xf>
    <xf numFmtId="2" fontId="2" fillId="42" borderId="40" xfId="0" applyNumberFormat="1" applyFont="1" applyFill="1" applyBorder="1" applyAlignment="1">
      <alignment horizontal="center" vertical="top" wrapText="1"/>
    </xf>
    <xf numFmtId="2" fontId="7" fillId="42" borderId="40" xfId="0" applyNumberFormat="1" applyFont="1" applyFill="1" applyBorder="1" applyAlignment="1">
      <alignment horizontal="center" vertical="top" wrapText="1"/>
    </xf>
    <xf numFmtId="0" fontId="2" fillId="42" borderId="41" xfId="0" applyFont="1" applyFill="1" applyBorder="1" applyAlignment="1">
      <alignment horizontal="center" vertical="top" wrapText="1"/>
    </xf>
    <xf numFmtId="0" fontId="2" fillId="42" borderId="26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13" borderId="14" xfId="0" applyFont="1" applyFill="1" applyBorder="1" applyAlignment="1">
      <alignment horizontal="center" vertical="top" wrapText="1"/>
    </xf>
    <xf numFmtId="0" fontId="2" fillId="13" borderId="42" xfId="0" applyFont="1" applyFill="1" applyBorder="1" applyAlignment="1">
      <alignment horizontal="center" vertical="top" wrapText="1"/>
    </xf>
    <xf numFmtId="0" fontId="2" fillId="13" borderId="43" xfId="0" applyFont="1" applyFill="1" applyBorder="1" applyAlignment="1">
      <alignment horizontal="center" vertical="top" wrapText="1"/>
    </xf>
    <xf numFmtId="2" fontId="2" fillId="33" borderId="43" xfId="0" applyNumberFormat="1" applyFont="1" applyFill="1" applyBorder="1" applyAlignment="1">
      <alignment horizontal="center" vertical="top" wrapText="1"/>
    </xf>
    <xf numFmtId="2" fontId="7" fillId="33" borderId="44" xfId="0" applyNumberFormat="1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2" fontId="2" fillId="33" borderId="44" xfId="0" applyNumberFormat="1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2" fontId="2" fillId="42" borderId="23" xfId="0" applyNumberFormat="1" applyFont="1" applyFill="1" applyBorder="1" applyAlignment="1">
      <alignment horizontal="center" vertical="top"/>
    </xf>
    <xf numFmtId="2" fontId="2" fillId="0" borderId="32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46" xfId="0" applyFont="1" applyBorder="1" applyAlignment="1">
      <alignment vertical="top" wrapText="1"/>
    </xf>
    <xf numFmtId="0" fontId="2" fillId="42" borderId="14" xfId="0" applyFont="1" applyFill="1" applyBorder="1" applyAlignment="1">
      <alignment horizontal="center" vertical="top" wrapText="1"/>
    </xf>
    <xf numFmtId="0" fontId="2" fillId="42" borderId="39" xfId="0" applyFont="1" applyFill="1" applyBorder="1" applyAlignment="1">
      <alignment horizontal="center" vertical="top" wrapText="1"/>
    </xf>
    <xf numFmtId="0" fontId="2" fillId="42" borderId="22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42" borderId="18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vertical="top" wrapText="1"/>
    </xf>
    <xf numFmtId="0" fontId="2" fillId="42" borderId="49" xfId="0" applyFont="1" applyFill="1" applyBorder="1" applyAlignment="1">
      <alignment horizontal="center" vertical="top" wrapText="1"/>
    </xf>
    <xf numFmtId="0" fontId="2" fillId="42" borderId="5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2" fontId="2" fillId="42" borderId="11" xfId="0" applyNumberFormat="1" applyFont="1" applyFill="1" applyBorder="1" applyAlignment="1">
      <alignment horizontal="center" vertical="top" wrapText="1"/>
    </xf>
    <xf numFmtId="0" fontId="2" fillId="42" borderId="28" xfId="0" applyFont="1" applyFill="1" applyBorder="1" applyAlignment="1">
      <alignment horizontal="center" vertical="top" wrapText="1"/>
    </xf>
    <xf numFmtId="0" fontId="2" fillId="44" borderId="51" xfId="0" applyFont="1" applyFill="1" applyBorder="1" applyAlignment="1">
      <alignment horizontal="center" vertical="top" wrapText="1"/>
    </xf>
    <xf numFmtId="0" fontId="2" fillId="44" borderId="51" xfId="0" applyFont="1" applyFill="1" applyBorder="1" applyAlignment="1">
      <alignment vertical="top" wrapText="1"/>
    </xf>
    <xf numFmtId="2" fontId="2" fillId="44" borderId="51" xfId="0" applyNumberFormat="1" applyFont="1" applyFill="1" applyBorder="1" applyAlignment="1">
      <alignment horizontal="center" vertical="top" wrapText="1"/>
    </xf>
    <xf numFmtId="2" fontId="7" fillId="44" borderId="51" xfId="0" applyNumberFormat="1" applyFont="1" applyFill="1" applyBorder="1" applyAlignment="1">
      <alignment horizontal="center" vertical="top" wrapText="1"/>
    </xf>
    <xf numFmtId="0" fontId="2" fillId="44" borderId="52" xfId="0" applyFont="1" applyFill="1" applyBorder="1" applyAlignment="1">
      <alignment horizontal="center" vertical="top" wrapText="1"/>
    </xf>
    <xf numFmtId="2" fontId="5" fillId="33" borderId="23" xfId="0" applyNumberFormat="1" applyFont="1" applyFill="1" applyBorder="1" applyAlignment="1">
      <alignment horizontal="center" vertical="top"/>
    </xf>
    <xf numFmtId="2" fontId="2" fillId="0" borderId="5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12" fillId="0" borderId="5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2" fillId="33" borderId="29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7" fillId="45" borderId="18" xfId="0" applyFont="1" applyFill="1" applyBorder="1" applyAlignment="1">
      <alignment horizontal="center" vertical="top" wrapText="1"/>
    </xf>
    <xf numFmtId="0" fontId="7" fillId="45" borderId="10" xfId="0" applyFont="1" applyFill="1" applyBorder="1" applyAlignment="1">
      <alignment horizontal="center" vertical="top" wrapText="1"/>
    </xf>
    <xf numFmtId="2" fontId="52" fillId="44" borderId="23" xfId="0" applyNumberFormat="1" applyFont="1" applyFill="1" applyBorder="1" applyAlignment="1">
      <alignment horizontal="left" vertical="top" wrapText="1"/>
    </xf>
    <xf numFmtId="2" fontId="52" fillId="44" borderId="30" xfId="0" applyNumberFormat="1" applyFont="1" applyFill="1" applyBorder="1" applyAlignment="1">
      <alignment horizontal="left" vertical="top" wrapText="1"/>
    </xf>
    <xf numFmtId="2" fontId="52" fillId="44" borderId="14" xfId="0" applyNumberFormat="1" applyFont="1" applyFill="1" applyBorder="1" applyAlignment="1">
      <alignment horizontal="left" vertical="top" wrapText="1"/>
    </xf>
    <xf numFmtId="2" fontId="52" fillId="44" borderId="17" xfId="0" applyNumberFormat="1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Layout" zoomScale="117" zoomScaleNormal="117" zoomScalePageLayoutView="117" workbookViewId="0" topLeftCell="A37">
      <selection activeCell="A34" sqref="A34:IV34"/>
    </sheetView>
  </sheetViews>
  <sheetFormatPr defaultColWidth="9.59765625" defaultRowHeight="15"/>
  <cols>
    <col min="1" max="1" width="6.19921875" style="2" customWidth="1"/>
    <col min="2" max="2" width="27.3984375" style="1" customWidth="1"/>
    <col min="3" max="4" width="5" style="1" customWidth="1"/>
    <col min="5" max="6" width="4.3984375" style="1" customWidth="1"/>
    <col min="7" max="7" width="7.19921875" style="1" bestFit="1" customWidth="1"/>
    <col min="8" max="8" width="9.19921875" style="1" bestFit="1" customWidth="1"/>
    <col min="9" max="9" width="19" style="1" customWidth="1"/>
    <col min="10" max="10" width="12.59765625" style="1" customWidth="1"/>
    <col min="11" max="12" width="9.19921875" style="1" bestFit="1" customWidth="1"/>
    <col min="13" max="13" width="6.59765625" style="1" customWidth="1"/>
    <col min="14" max="14" width="12.19921875" style="1" customWidth="1"/>
    <col min="15" max="15" width="12.59765625" style="1" customWidth="1"/>
    <col min="16" max="16" width="10.19921875" style="1" bestFit="1" customWidth="1"/>
    <col min="17" max="17" width="18.19921875" style="1" customWidth="1"/>
    <col min="18" max="18" width="11.796875" style="1" customWidth="1"/>
    <col min="19" max="19" width="9.19921875" style="2" customWidth="1"/>
    <col min="20" max="16384" width="9.59765625" style="1" customWidth="1"/>
  </cols>
  <sheetData>
    <row r="1" spans="1:20" ht="18.75">
      <c r="A1" s="133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8:20" ht="23.25">
      <c r="R2" s="147" t="s">
        <v>49</v>
      </c>
      <c r="S2" s="148"/>
      <c r="T2" s="148"/>
    </row>
    <row r="3" spans="1:20" s="3" customFormat="1" ht="15" customHeight="1">
      <c r="A3" s="149" t="s">
        <v>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s="3" customFormat="1" ht="15" customHeight="1">
      <c r="A4" s="152" t="s">
        <v>48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</row>
    <row r="5" spans="1:20" s="3" customFormat="1" ht="20.25">
      <c r="A5" s="5"/>
      <c r="B5" s="6" t="s">
        <v>37</v>
      </c>
      <c r="C5" s="135" t="s">
        <v>46</v>
      </c>
      <c r="D5" s="168"/>
      <c r="E5" s="168"/>
      <c r="F5" s="168"/>
      <c r="G5" s="168"/>
      <c r="H5" s="168"/>
      <c r="I5" s="7"/>
      <c r="J5" s="8" t="s">
        <v>47</v>
      </c>
      <c r="K5" s="135"/>
      <c r="L5" s="136"/>
      <c r="M5" s="136"/>
      <c r="N5" s="137"/>
      <c r="O5" s="6" t="s">
        <v>25</v>
      </c>
      <c r="P5" s="6"/>
      <c r="Q5" s="9"/>
      <c r="R5" s="7"/>
      <c r="S5" s="10"/>
      <c r="T5" s="11"/>
    </row>
    <row r="6" spans="1:19" s="3" customFormat="1" ht="18.75">
      <c r="A6" s="12"/>
      <c r="B6" s="13" t="s">
        <v>36</v>
      </c>
      <c r="I6" s="14"/>
      <c r="J6" s="15"/>
      <c r="K6" s="138" t="s">
        <v>43</v>
      </c>
      <c r="L6" s="139"/>
      <c r="M6" s="139"/>
      <c r="N6" s="139"/>
      <c r="O6" s="139"/>
      <c r="P6" s="139"/>
      <c r="Q6" s="15"/>
      <c r="R6" s="15"/>
      <c r="S6" s="12"/>
    </row>
    <row r="7" spans="1:20" s="3" customFormat="1" ht="12.75">
      <c r="A7" s="154" t="s">
        <v>24</v>
      </c>
      <c r="B7" s="16"/>
      <c r="C7" s="17"/>
      <c r="D7" s="17"/>
      <c r="E7" s="18"/>
      <c r="F7" s="19"/>
      <c r="G7" s="141" t="s">
        <v>5</v>
      </c>
      <c r="H7" s="142"/>
      <c r="I7" s="142"/>
      <c r="J7" s="143"/>
      <c r="K7" s="144" t="s">
        <v>23</v>
      </c>
      <c r="L7" s="145"/>
      <c r="M7" s="145"/>
      <c r="N7" s="145"/>
      <c r="O7" s="146"/>
      <c r="P7" s="140" t="s">
        <v>20</v>
      </c>
      <c r="Q7" s="140"/>
      <c r="R7" s="20" t="s">
        <v>9</v>
      </c>
      <c r="S7" s="21" t="s">
        <v>4</v>
      </c>
      <c r="T7" s="11"/>
    </row>
    <row r="8" spans="1:20" s="3" customFormat="1" ht="12.75">
      <c r="A8" s="155"/>
      <c r="B8" s="22" t="s">
        <v>41</v>
      </c>
      <c r="C8" s="157" t="s">
        <v>35</v>
      </c>
      <c r="D8" s="22" t="s">
        <v>19</v>
      </c>
      <c r="E8" s="23" t="s">
        <v>13</v>
      </c>
      <c r="F8" s="24"/>
      <c r="G8" s="25" t="s">
        <v>5</v>
      </c>
      <c r="H8" s="21" t="s">
        <v>1</v>
      </c>
      <c r="I8" s="21" t="s">
        <v>3</v>
      </c>
      <c r="J8" s="26" t="s">
        <v>0</v>
      </c>
      <c r="K8" s="25" t="s">
        <v>6</v>
      </c>
      <c r="L8" s="21" t="s">
        <v>1</v>
      </c>
      <c r="M8" s="21" t="s">
        <v>2</v>
      </c>
      <c r="N8" s="21" t="s">
        <v>3</v>
      </c>
      <c r="O8" s="26" t="s">
        <v>26</v>
      </c>
      <c r="P8" s="25" t="s">
        <v>6</v>
      </c>
      <c r="Q8" s="26" t="s">
        <v>20</v>
      </c>
      <c r="R8" s="27" t="s">
        <v>8</v>
      </c>
      <c r="S8" s="21" t="s">
        <v>17</v>
      </c>
      <c r="T8" s="11"/>
    </row>
    <row r="9" spans="1:20" s="3" customFormat="1" ht="12.75">
      <c r="A9" s="156"/>
      <c r="B9" s="28"/>
      <c r="C9" s="158"/>
      <c r="D9" s="29"/>
      <c r="E9" s="30"/>
      <c r="F9" s="31"/>
      <c r="G9" s="25" t="s">
        <v>10</v>
      </c>
      <c r="H9" s="21" t="s">
        <v>10</v>
      </c>
      <c r="I9" s="21" t="s">
        <v>10</v>
      </c>
      <c r="J9" s="26" t="s">
        <v>11</v>
      </c>
      <c r="K9" s="25" t="s">
        <v>14</v>
      </c>
      <c r="L9" s="21" t="s">
        <v>10</v>
      </c>
      <c r="M9" s="21" t="s">
        <v>10</v>
      </c>
      <c r="N9" s="21" t="s">
        <v>10</v>
      </c>
      <c r="O9" s="26" t="s">
        <v>11</v>
      </c>
      <c r="P9" s="25" t="s">
        <v>10</v>
      </c>
      <c r="Q9" s="32" t="s">
        <v>11</v>
      </c>
      <c r="R9" s="27" t="s">
        <v>10</v>
      </c>
      <c r="S9" s="21" t="s">
        <v>18</v>
      </c>
      <c r="T9" s="11"/>
    </row>
    <row r="10" spans="1:20" s="3" customFormat="1" ht="12.75">
      <c r="A10" s="33">
        <v>1</v>
      </c>
      <c r="B10" s="34"/>
      <c r="C10" s="35"/>
      <c r="D10" s="33" t="s">
        <v>15</v>
      </c>
      <c r="E10" s="35"/>
      <c r="F10" s="33" t="s">
        <v>7</v>
      </c>
      <c r="G10" s="35">
        <v>0</v>
      </c>
      <c r="H10" s="36">
        <f>G10*1</f>
        <v>0</v>
      </c>
      <c r="I10" s="37">
        <f>IF(G10=0,0,G10+((E10-40)/40)*G10)</f>
        <v>0</v>
      </c>
      <c r="J10" s="38">
        <f>G10+H10+I10</f>
        <v>0</v>
      </c>
      <c r="K10" s="39">
        <v>0</v>
      </c>
      <c r="L10" s="37">
        <f>1.5*K10</f>
        <v>0</v>
      </c>
      <c r="M10" s="37">
        <f>2*K10</f>
        <v>0</v>
      </c>
      <c r="N10" s="37">
        <f>IF(K10=0,0,(1*K10)+((E10-20)/20)*K10)</f>
        <v>0</v>
      </c>
      <c r="O10" s="38">
        <f>L10+M10+N10</f>
        <v>0</v>
      </c>
      <c r="P10" s="39">
        <v>0</v>
      </c>
      <c r="Q10" s="40">
        <f>P10*1.5</f>
        <v>0</v>
      </c>
      <c r="R10" s="41">
        <f aca="true" t="shared" si="0" ref="R10:R21">J10+O10+Q10</f>
        <v>0</v>
      </c>
      <c r="S10" s="42">
        <f aca="true" t="shared" si="1" ref="S10:S21">R10/15</f>
        <v>0</v>
      </c>
      <c r="T10" s="11"/>
    </row>
    <row r="11" spans="1:20" s="3" customFormat="1" ht="12.75">
      <c r="A11" s="33">
        <v>2</v>
      </c>
      <c r="B11" s="34"/>
      <c r="C11" s="35"/>
      <c r="D11" s="33" t="s">
        <v>15</v>
      </c>
      <c r="E11" s="35"/>
      <c r="F11" s="33" t="s">
        <v>7</v>
      </c>
      <c r="G11" s="35">
        <v>0</v>
      </c>
      <c r="H11" s="36">
        <f aca="true" t="shared" si="2" ref="H11:H21">G11*1</f>
        <v>0</v>
      </c>
      <c r="I11" s="37">
        <f aca="true" t="shared" si="3" ref="I11:I24">IF(G11=0,0,G11+((E11-40)/40)*G11)</f>
        <v>0</v>
      </c>
      <c r="J11" s="38">
        <f aca="true" t="shared" si="4" ref="J11:J21">G11+H11+I11</f>
        <v>0</v>
      </c>
      <c r="K11" s="39">
        <v>0</v>
      </c>
      <c r="L11" s="37">
        <f aca="true" t="shared" si="5" ref="L11:L16">K11*1.5</f>
        <v>0</v>
      </c>
      <c r="M11" s="37">
        <f aca="true" t="shared" si="6" ref="M11:M21">K11*2</f>
        <v>0</v>
      </c>
      <c r="N11" s="37">
        <f aca="true" t="shared" si="7" ref="N11:N24">IF(K11=0,0,(1*K11)+((E11-20)/20)*K11)</f>
        <v>0</v>
      </c>
      <c r="O11" s="38">
        <f aca="true" t="shared" si="8" ref="O11:O21">L11+M11+N11</f>
        <v>0</v>
      </c>
      <c r="P11" s="39">
        <v>0</v>
      </c>
      <c r="Q11" s="40">
        <f aca="true" t="shared" si="9" ref="Q11:Q21">P11*1.5</f>
        <v>0</v>
      </c>
      <c r="R11" s="41">
        <f t="shared" si="0"/>
        <v>0</v>
      </c>
      <c r="S11" s="42">
        <f t="shared" si="1"/>
        <v>0</v>
      </c>
      <c r="T11" s="11"/>
    </row>
    <row r="12" spans="1:20" s="3" customFormat="1" ht="12.75">
      <c r="A12" s="33">
        <v>3</v>
      </c>
      <c r="B12" s="34"/>
      <c r="C12" s="35"/>
      <c r="D12" s="33" t="s">
        <v>15</v>
      </c>
      <c r="E12" s="35"/>
      <c r="F12" s="33" t="s">
        <v>7</v>
      </c>
      <c r="G12" s="35">
        <v>0</v>
      </c>
      <c r="H12" s="36">
        <f t="shared" si="2"/>
        <v>0</v>
      </c>
      <c r="I12" s="37">
        <f t="shared" si="3"/>
        <v>0</v>
      </c>
      <c r="J12" s="38">
        <f t="shared" si="4"/>
        <v>0</v>
      </c>
      <c r="K12" s="39">
        <v>0</v>
      </c>
      <c r="L12" s="37">
        <f t="shared" si="5"/>
        <v>0</v>
      </c>
      <c r="M12" s="37">
        <f t="shared" si="6"/>
        <v>0</v>
      </c>
      <c r="N12" s="37">
        <f t="shared" si="7"/>
        <v>0</v>
      </c>
      <c r="O12" s="38">
        <f t="shared" si="8"/>
        <v>0</v>
      </c>
      <c r="P12" s="39">
        <v>0</v>
      </c>
      <c r="Q12" s="40">
        <f t="shared" si="9"/>
        <v>0</v>
      </c>
      <c r="R12" s="41">
        <f t="shared" si="0"/>
        <v>0</v>
      </c>
      <c r="S12" s="42">
        <f t="shared" si="1"/>
        <v>0</v>
      </c>
      <c r="T12" s="11"/>
    </row>
    <row r="13" spans="1:20" s="3" customFormat="1" ht="12.75">
      <c r="A13" s="33">
        <v>4</v>
      </c>
      <c r="B13" s="34"/>
      <c r="C13" s="35"/>
      <c r="D13" s="33" t="s">
        <v>15</v>
      </c>
      <c r="E13" s="35"/>
      <c r="F13" s="33" t="s">
        <v>7</v>
      </c>
      <c r="G13" s="35">
        <v>0</v>
      </c>
      <c r="H13" s="36">
        <f t="shared" si="2"/>
        <v>0</v>
      </c>
      <c r="I13" s="37">
        <f t="shared" si="3"/>
        <v>0</v>
      </c>
      <c r="J13" s="38">
        <f t="shared" si="4"/>
        <v>0</v>
      </c>
      <c r="K13" s="39">
        <v>0</v>
      </c>
      <c r="L13" s="37">
        <f t="shared" si="5"/>
        <v>0</v>
      </c>
      <c r="M13" s="37">
        <f t="shared" si="6"/>
        <v>0</v>
      </c>
      <c r="N13" s="37">
        <f t="shared" si="7"/>
        <v>0</v>
      </c>
      <c r="O13" s="38">
        <f t="shared" si="8"/>
        <v>0</v>
      </c>
      <c r="P13" s="39">
        <v>0</v>
      </c>
      <c r="Q13" s="40">
        <f t="shared" si="9"/>
        <v>0</v>
      </c>
      <c r="R13" s="41">
        <f t="shared" si="0"/>
        <v>0</v>
      </c>
      <c r="S13" s="42">
        <f t="shared" si="1"/>
        <v>0</v>
      </c>
      <c r="T13" s="11"/>
    </row>
    <row r="14" spans="1:20" s="3" customFormat="1" ht="12.75">
      <c r="A14" s="33">
        <v>5</v>
      </c>
      <c r="B14" s="34"/>
      <c r="C14" s="35"/>
      <c r="D14" s="33" t="s">
        <v>15</v>
      </c>
      <c r="E14" s="35"/>
      <c r="F14" s="33" t="s">
        <v>7</v>
      </c>
      <c r="G14" s="35">
        <v>0</v>
      </c>
      <c r="H14" s="36">
        <f t="shared" si="2"/>
        <v>0</v>
      </c>
      <c r="I14" s="37">
        <f t="shared" si="3"/>
        <v>0</v>
      </c>
      <c r="J14" s="38">
        <f t="shared" si="4"/>
        <v>0</v>
      </c>
      <c r="K14" s="39">
        <v>0</v>
      </c>
      <c r="L14" s="37">
        <f t="shared" si="5"/>
        <v>0</v>
      </c>
      <c r="M14" s="37">
        <f t="shared" si="6"/>
        <v>0</v>
      </c>
      <c r="N14" s="37">
        <f t="shared" si="7"/>
        <v>0</v>
      </c>
      <c r="O14" s="38">
        <f t="shared" si="8"/>
        <v>0</v>
      </c>
      <c r="P14" s="39">
        <v>0</v>
      </c>
      <c r="Q14" s="40">
        <f t="shared" si="9"/>
        <v>0</v>
      </c>
      <c r="R14" s="41">
        <f t="shared" si="0"/>
        <v>0</v>
      </c>
      <c r="S14" s="42">
        <f t="shared" si="1"/>
        <v>0</v>
      </c>
      <c r="T14" s="11"/>
    </row>
    <row r="15" spans="1:20" s="3" customFormat="1" ht="12.75">
      <c r="A15" s="33">
        <v>6</v>
      </c>
      <c r="B15" s="34"/>
      <c r="C15" s="35"/>
      <c r="D15" s="33" t="s">
        <v>15</v>
      </c>
      <c r="E15" s="35"/>
      <c r="F15" s="33" t="s">
        <v>7</v>
      </c>
      <c r="G15" s="35">
        <v>0</v>
      </c>
      <c r="H15" s="36">
        <f t="shared" si="2"/>
        <v>0</v>
      </c>
      <c r="I15" s="37">
        <f t="shared" si="3"/>
        <v>0</v>
      </c>
      <c r="J15" s="38">
        <f t="shared" si="4"/>
        <v>0</v>
      </c>
      <c r="K15" s="39">
        <v>0</v>
      </c>
      <c r="L15" s="37">
        <f t="shared" si="5"/>
        <v>0</v>
      </c>
      <c r="M15" s="37">
        <f t="shared" si="6"/>
        <v>0</v>
      </c>
      <c r="N15" s="37">
        <f t="shared" si="7"/>
        <v>0</v>
      </c>
      <c r="O15" s="38">
        <f t="shared" si="8"/>
        <v>0</v>
      </c>
      <c r="P15" s="39">
        <v>0</v>
      </c>
      <c r="Q15" s="40">
        <f t="shared" si="9"/>
        <v>0</v>
      </c>
      <c r="R15" s="41">
        <f t="shared" si="0"/>
        <v>0</v>
      </c>
      <c r="S15" s="42">
        <f t="shared" si="1"/>
        <v>0</v>
      </c>
      <c r="T15" s="11"/>
    </row>
    <row r="16" spans="1:20" s="3" customFormat="1" ht="12.75">
      <c r="A16" s="33">
        <v>7</v>
      </c>
      <c r="B16" s="34"/>
      <c r="C16" s="35"/>
      <c r="D16" s="33" t="s">
        <v>15</v>
      </c>
      <c r="E16" s="35"/>
      <c r="F16" s="33" t="s">
        <v>7</v>
      </c>
      <c r="G16" s="35">
        <v>0</v>
      </c>
      <c r="H16" s="36">
        <f t="shared" si="2"/>
        <v>0</v>
      </c>
      <c r="I16" s="37">
        <f t="shared" si="3"/>
        <v>0</v>
      </c>
      <c r="J16" s="38">
        <f t="shared" si="4"/>
        <v>0</v>
      </c>
      <c r="K16" s="39">
        <v>0</v>
      </c>
      <c r="L16" s="37">
        <f t="shared" si="5"/>
        <v>0</v>
      </c>
      <c r="M16" s="37">
        <f t="shared" si="6"/>
        <v>0</v>
      </c>
      <c r="N16" s="37">
        <f t="shared" si="7"/>
        <v>0</v>
      </c>
      <c r="O16" s="38">
        <f t="shared" si="8"/>
        <v>0</v>
      </c>
      <c r="P16" s="39">
        <v>0</v>
      </c>
      <c r="Q16" s="40">
        <f t="shared" si="9"/>
        <v>0</v>
      </c>
      <c r="R16" s="41">
        <f t="shared" si="0"/>
        <v>0</v>
      </c>
      <c r="S16" s="42">
        <f t="shared" si="1"/>
        <v>0</v>
      </c>
      <c r="T16" s="11"/>
    </row>
    <row r="17" spans="1:20" s="3" customFormat="1" ht="12.75">
      <c r="A17" s="33">
        <v>8</v>
      </c>
      <c r="B17" s="34"/>
      <c r="C17" s="35"/>
      <c r="D17" s="33" t="s">
        <v>15</v>
      </c>
      <c r="E17" s="35"/>
      <c r="F17" s="33" t="s">
        <v>7</v>
      </c>
      <c r="G17" s="35">
        <v>0</v>
      </c>
      <c r="H17" s="36">
        <f>G17*1</f>
        <v>0</v>
      </c>
      <c r="I17" s="37">
        <f t="shared" si="3"/>
        <v>0</v>
      </c>
      <c r="J17" s="38">
        <f>G17+H17+I17</f>
        <v>0</v>
      </c>
      <c r="K17" s="39">
        <v>0</v>
      </c>
      <c r="L17" s="37">
        <f>K17*1.5</f>
        <v>0</v>
      </c>
      <c r="M17" s="37">
        <f t="shared" si="6"/>
        <v>0</v>
      </c>
      <c r="N17" s="37">
        <f t="shared" si="7"/>
        <v>0</v>
      </c>
      <c r="O17" s="38">
        <f t="shared" si="8"/>
        <v>0</v>
      </c>
      <c r="P17" s="39">
        <v>0</v>
      </c>
      <c r="Q17" s="40">
        <f>P17*1.5</f>
        <v>0</v>
      </c>
      <c r="R17" s="41">
        <f t="shared" si="0"/>
        <v>0</v>
      </c>
      <c r="S17" s="42">
        <f t="shared" si="1"/>
        <v>0</v>
      </c>
      <c r="T17" s="11"/>
    </row>
    <row r="18" spans="1:20" s="3" customFormat="1" ht="12.75">
      <c r="A18" s="33">
        <v>9</v>
      </c>
      <c r="B18" s="34"/>
      <c r="C18" s="35"/>
      <c r="D18" s="33" t="s">
        <v>15</v>
      </c>
      <c r="E18" s="35"/>
      <c r="F18" s="33" t="s">
        <v>7</v>
      </c>
      <c r="G18" s="35">
        <v>0</v>
      </c>
      <c r="H18" s="36">
        <f>G18*1</f>
        <v>0</v>
      </c>
      <c r="I18" s="37">
        <f t="shared" si="3"/>
        <v>0</v>
      </c>
      <c r="J18" s="38">
        <f>G18+H18+I18</f>
        <v>0</v>
      </c>
      <c r="K18" s="39">
        <v>0</v>
      </c>
      <c r="L18" s="37">
        <f>K18*1.5</f>
        <v>0</v>
      </c>
      <c r="M18" s="37">
        <f t="shared" si="6"/>
        <v>0</v>
      </c>
      <c r="N18" s="37">
        <f t="shared" si="7"/>
        <v>0</v>
      </c>
      <c r="O18" s="38">
        <f t="shared" si="8"/>
        <v>0</v>
      </c>
      <c r="P18" s="39">
        <v>0</v>
      </c>
      <c r="Q18" s="40">
        <f>P18*1.5</f>
        <v>0</v>
      </c>
      <c r="R18" s="41">
        <f t="shared" si="0"/>
        <v>0</v>
      </c>
      <c r="S18" s="42">
        <f t="shared" si="1"/>
        <v>0</v>
      </c>
      <c r="T18" s="11"/>
    </row>
    <row r="19" spans="1:20" s="3" customFormat="1" ht="12.75">
      <c r="A19" s="33">
        <v>10</v>
      </c>
      <c r="B19" s="34"/>
      <c r="C19" s="35"/>
      <c r="D19" s="33" t="s">
        <v>15</v>
      </c>
      <c r="E19" s="35"/>
      <c r="F19" s="33" t="s">
        <v>7</v>
      </c>
      <c r="G19" s="35">
        <v>0</v>
      </c>
      <c r="H19" s="36">
        <f>G19*1</f>
        <v>0</v>
      </c>
      <c r="I19" s="37">
        <f t="shared" si="3"/>
        <v>0</v>
      </c>
      <c r="J19" s="38">
        <f>G19+H19+I19</f>
        <v>0</v>
      </c>
      <c r="K19" s="39">
        <v>0</v>
      </c>
      <c r="L19" s="37">
        <f>K19*1.5</f>
        <v>0</v>
      </c>
      <c r="M19" s="37">
        <f t="shared" si="6"/>
        <v>0</v>
      </c>
      <c r="N19" s="37">
        <f t="shared" si="7"/>
        <v>0</v>
      </c>
      <c r="O19" s="38">
        <f t="shared" si="8"/>
        <v>0</v>
      </c>
      <c r="P19" s="39">
        <v>0</v>
      </c>
      <c r="Q19" s="40">
        <f>P19*1.5</f>
        <v>0</v>
      </c>
      <c r="R19" s="41">
        <f t="shared" si="0"/>
        <v>0</v>
      </c>
      <c r="S19" s="42">
        <f t="shared" si="1"/>
        <v>0</v>
      </c>
      <c r="T19" s="11"/>
    </row>
    <row r="20" spans="1:20" s="3" customFormat="1" ht="12.75">
      <c r="A20" s="33">
        <v>11</v>
      </c>
      <c r="B20" s="34"/>
      <c r="C20" s="35"/>
      <c r="D20" s="33" t="s">
        <v>15</v>
      </c>
      <c r="E20" s="35"/>
      <c r="F20" s="33" t="s">
        <v>7</v>
      </c>
      <c r="G20" s="35">
        <v>0</v>
      </c>
      <c r="H20" s="36">
        <f>G20*1</f>
        <v>0</v>
      </c>
      <c r="I20" s="37">
        <f t="shared" si="3"/>
        <v>0</v>
      </c>
      <c r="J20" s="38">
        <f>G20+H20+I20</f>
        <v>0</v>
      </c>
      <c r="K20" s="39">
        <v>0</v>
      </c>
      <c r="L20" s="37">
        <f>K20*1.5</f>
        <v>0</v>
      </c>
      <c r="M20" s="37">
        <f t="shared" si="6"/>
        <v>0</v>
      </c>
      <c r="N20" s="37">
        <f t="shared" si="7"/>
        <v>0</v>
      </c>
      <c r="O20" s="38">
        <f t="shared" si="8"/>
        <v>0</v>
      </c>
      <c r="P20" s="39">
        <v>0</v>
      </c>
      <c r="Q20" s="40">
        <f>P20*1.5</f>
        <v>0</v>
      </c>
      <c r="R20" s="41">
        <f t="shared" si="0"/>
        <v>0</v>
      </c>
      <c r="S20" s="42">
        <f t="shared" si="1"/>
        <v>0</v>
      </c>
      <c r="T20" s="11"/>
    </row>
    <row r="21" spans="1:20" s="3" customFormat="1" ht="12.75">
      <c r="A21" s="33">
        <v>12</v>
      </c>
      <c r="B21" s="34"/>
      <c r="C21" s="35"/>
      <c r="D21" s="33" t="s">
        <v>15</v>
      </c>
      <c r="E21" s="35"/>
      <c r="F21" s="33" t="s">
        <v>7</v>
      </c>
      <c r="G21" s="35">
        <v>0</v>
      </c>
      <c r="H21" s="36">
        <f t="shared" si="2"/>
        <v>0</v>
      </c>
      <c r="I21" s="37">
        <f t="shared" si="3"/>
        <v>0</v>
      </c>
      <c r="J21" s="38">
        <f t="shared" si="4"/>
        <v>0</v>
      </c>
      <c r="K21" s="39">
        <v>0</v>
      </c>
      <c r="L21" s="37">
        <v>0</v>
      </c>
      <c r="M21" s="37">
        <f t="shared" si="6"/>
        <v>0</v>
      </c>
      <c r="N21" s="37">
        <f t="shared" si="7"/>
        <v>0</v>
      </c>
      <c r="O21" s="38">
        <f t="shared" si="8"/>
        <v>0</v>
      </c>
      <c r="P21" s="39">
        <v>0</v>
      </c>
      <c r="Q21" s="40">
        <f t="shared" si="9"/>
        <v>0</v>
      </c>
      <c r="R21" s="41">
        <f t="shared" si="0"/>
        <v>0</v>
      </c>
      <c r="S21" s="42">
        <f t="shared" si="1"/>
        <v>0</v>
      </c>
      <c r="T21" s="11"/>
    </row>
    <row r="22" spans="1:20" s="3" customFormat="1" ht="12.75">
      <c r="A22" s="33">
        <v>13</v>
      </c>
      <c r="B22" s="34"/>
      <c r="C22" s="35"/>
      <c r="D22" s="33" t="s">
        <v>15</v>
      </c>
      <c r="E22" s="35"/>
      <c r="F22" s="33" t="s">
        <v>7</v>
      </c>
      <c r="G22" s="35">
        <v>0</v>
      </c>
      <c r="H22" s="36">
        <f>G22*1</f>
        <v>0</v>
      </c>
      <c r="I22" s="37">
        <f t="shared" si="3"/>
        <v>0</v>
      </c>
      <c r="J22" s="38">
        <f>G22+H22+I22</f>
        <v>0</v>
      </c>
      <c r="K22" s="39">
        <v>0</v>
      </c>
      <c r="L22" s="37">
        <v>0</v>
      </c>
      <c r="M22" s="37">
        <f>K22*2</f>
        <v>0</v>
      </c>
      <c r="N22" s="37">
        <f t="shared" si="7"/>
        <v>0</v>
      </c>
      <c r="O22" s="38">
        <f>L22+M22+N22</f>
        <v>0</v>
      </c>
      <c r="P22" s="39">
        <v>0</v>
      </c>
      <c r="Q22" s="40">
        <f>P22*1.5</f>
        <v>0</v>
      </c>
      <c r="R22" s="41">
        <f>J22+O22+Q22</f>
        <v>0</v>
      </c>
      <c r="S22" s="42">
        <f>R22/15</f>
        <v>0</v>
      </c>
      <c r="T22" s="11"/>
    </row>
    <row r="23" spans="1:20" s="3" customFormat="1" ht="12.75">
      <c r="A23" s="33">
        <v>14</v>
      </c>
      <c r="B23" s="34"/>
      <c r="C23" s="35"/>
      <c r="D23" s="33" t="s">
        <v>15</v>
      </c>
      <c r="E23" s="35"/>
      <c r="F23" s="33" t="s">
        <v>7</v>
      </c>
      <c r="G23" s="35">
        <v>0</v>
      </c>
      <c r="H23" s="36">
        <f>G23*1</f>
        <v>0</v>
      </c>
      <c r="I23" s="37">
        <f t="shared" si="3"/>
        <v>0</v>
      </c>
      <c r="J23" s="38">
        <f>G23+H23+I23</f>
        <v>0</v>
      </c>
      <c r="K23" s="39">
        <v>0</v>
      </c>
      <c r="L23" s="37">
        <v>0</v>
      </c>
      <c r="M23" s="37">
        <f>K23*2</f>
        <v>0</v>
      </c>
      <c r="N23" s="37">
        <f t="shared" si="7"/>
        <v>0</v>
      </c>
      <c r="O23" s="38">
        <f>L23+M23+N23</f>
        <v>0</v>
      </c>
      <c r="P23" s="39">
        <v>0</v>
      </c>
      <c r="Q23" s="40">
        <f>P23*1.5</f>
        <v>0</v>
      </c>
      <c r="R23" s="41">
        <f>J23+O23+Q23</f>
        <v>0</v>
      </c>
      <c r="S23" s="42">
        <f>R23/15</f>
        <v>0</v>
      </c>
      <c r="T23" s="11"/>
    </row>
    <row r="24" spans="1:20" s="3" customFormat="1" ht="12.75">
      <c r="A24" s="33">
        <v>15</v>
      </c>
      <c r="B24" s="34"/>
      <c r="C24" s="35"/>
      <c r="D24" s="33" t="s">
        <v>15</v>
      </c>
      <c r="E24" s="35"/>
      <c r="F24" s="33" t="s">
        <v>7</v>
      </c>
      <c r="G24" s="35">
        <v>0</v>
      </c>
      <c r="H24" s="36">
        <f>G24*1</f>
        <v>0</v>
      </c>
      <c r="I24" s="37">
        <f t="shared" si="3"/>
        <v>0</v>
      </c>
      <c r="J24" s="38">
        <f>G24+H24+I24</f>
        <v>0</v>
      </c>
      <c r="K24" s="39">
        <v>0</v>
      </c>
      <c r="L24" s="37">
        <v>0</v>
      </c>
      <c r="M24" s="37">
        <f>K24*2</f>
        <v>0</v>
      </c>
      <c r="N24" s="37">
        <f t="shared" si="7"/>
        <v>0</v>
      </c>
      <c r="O24" s="38">
        <f>L24+M24+N24</f>
        <v>0</v>
      </c>
      <c r="P24" s="39">
        <v>0</v>
      </c>
      <c r="Q24" s="40">
        <f>P24*1.5</f>
        <v>0</v>
      </c>
      <c r="R24" s="41">
        <f>J24+O24+Q24</f>
        <v>0</v>
      </c>
      <c r="S24" s="42">
        <f>R24/15</f>
        <v>0</v>
      </c>
      <c r="T24" s="11"/>
    </row>
    <row r="25" spans="1:20" s="3" customFormat="1" ht="12.75">
      <c r="A25" s="43"/>
      <c r="B25" s="44"/>
      <c r="C25" s="43"/>
      <c r="D25" s="43"/>
      <c r="E25" s="43"/>
      <c r="F25" s="43"/>
      <c r="G25" s="43"/>
      <c r="H25" s="43"/>
      <c r="I25" s="45"/>
      <c r="J25" s="46"/>
      <c r="K25" s="45"/>
      <c r="L25" s="45"/>
      <c r="M25" s="45"/>
      <c r="N25" s="45"/>
      <c r="O25" s="46"/>
      <c r="P25" s="45"/>
      <c r="Q25" s="45"/>
      <c r="R25" s="45"/>
      <c r="S25" s="47"/>
      <c r="T25" s="11"/>
    </row>
    <row r="26" spans="1:20" s="3" customFormat="1" ht="12.75">
      <c r="A26" s="48"/>
      <c r="B26" s="49" t="s">
        <v>38</v>
      </c>
      <c r="C26" s="48"/>
      <c r="D26" s="48"/>
      <c r="E26" s="48"/>
      <c r="F26" s="48"/>
      <c r="G26" s="48" t="s">
        <v>2</v>
      </c>
      <c r="H26" s="48"/>
      <c r="I26" s="50" t="s">
        <v>8</v>
      </c>
      <c r="J26" s="51"/>
      <c r="K26" s="52"/>
      <c r="L26" s="52"/>
      <c r="M26" s="52"/>
      <c r="N26" s="52"/>
      <c r="O26" s="51"/>
      <c r="P26" s="52"/>
      <c r="Q26" s="52"/>
      <c r="R26" s="41"/>
      <c r="S26" s="42"/>
      <c r="T26" s="11"/>
    </row>
    <row r="27" spans="1:20" s="3" customFormat="1" ht="12.75">
      <c r="A27" s="33">
        <v>1</v>
      </c>
      <c r="B27" s="33"/>
      <c r="C27" s="35"/>
      <c r="D27" s="33" t="s">
        <v>15</v>
      </c>
      <c r="E27" s="35"/>
      <c r="F27" s="33" t="s">
        <v>7</v>
      </c>
      <c r="G27" s="35"/>
      <c r="H27" s="36" t="s">
        <v>4</v>
      </c>
      <c r="I27" s="37">
        <f>G27*15</f>
        <v>0</v>
      </c>
      <c r="J27" s="51"/>
      <c r="K27" s="52"/>
      <c r="L27" s="52"/>
      <c r="M27" s="52"/>
      <c r="N27" s="52"/>
      <c r="O27" s="51"/>
      <c r="P27" s="52"/>
      <c r="Q27" s="52"/>
      <c r="R27" s="41">
        <f>I27</f>
        <v>0</v>
      </c>
      <c r="S27" s="42">
        <f>R27/15</f>
        <v>0</v>
      </c>
      <c r="T27" s="11"/>
    </row>
    <row r="28" spans="1:20" s="3" customFormat="1" ht="12.75">
      <c r="A28" s="33">
        <v>2</v>
      </c>
      <c r="B28" s="33"/>
      <c r="C28" s="35"/>
      <c r="D28" s="33" t="s">
        <v>15</v>
      </c>
      <c r="E28" s="35"/>
      <c r="F28" s="33" t="s">
        <v>7</v>
      </c>
      <c r="G28" s="35"/>
      <c r="H28" s="36" t="s">
        <v>4</v>
      </c>
      <c r="I28" s="37">
        <f>G28*15</f>
        <v>0</v>
      </c>
      <c r="J28" s="51"/>
      <c r="K28" s="52"/>
      <c r="L28" s="52"/>
      <c r="M28" s="52"/>
      <c r="N28" s="52"/>
      <c r="O28" s="51"/>
      <c r="P28" s="52"/>
      <c r="Q28" s="52"/>
      <c r="R28" s="41">
        <f>I28</f>
        <v>0</v>
      </c>
      <c r="S28" s="42">
        <f>R28/15</f>
        <v>0</v>
      </c>
      <c r="T28" s="11"/>
    </row>
    <row r="29" spans="1:20" s="3" customFormat="1" ht="12.75">
      <c r="A29" s="33">
        <v>3</v>
      </c>
      <c r="B29" s="33"/>
      <c r="C29" s="35"/>
      <c r="D29" s="33" t="s">
        <v>15</v>
      </c>
      <c r="E29" s="35"/>
      <c r="F29" s="33" t="s">
        <v>7</v>
      </c>
      <c r="G29" s="35"/>
      <c r="H29" s="36" t="s">
        <v>4</v>
      </c>
      <c r="I29" s="37">
        <f>G29*15</f>
        <v>0</v>
      </c>
      <c r="J29" s="51"/>
      <c r="K29" s="52"/>
      <c r="L29" s="52"/>
      <c r="M29" s="52"/>
      <c r="N29" s="52"/>
      <c r="O29" s="51"/>
      <c r="P29" s="52"/>
      <c r="Q29" s="52"/>
      <c r="R29" s="41">
        <f>I29</f>
        <v>0</v>
      </c>
      <c r="S29" s="42">
        <f>R29/15</f>
        <v>0</v>
      </c>
      <c r="T29" s="11"/>
    </row>
    <row r="30" spans="1:20" s="3" customFormat="1" ht="12.75">
      <c r="A30" s="33">
        <v>4</v>
      </c>
      <c r="B30" s="33"/>
      <c r="C30" s="35"/>
      <c r="D30" s="33" t="s">
        <v>15</v>
      </c>
      <c r="E30" s="35"/>
      <c r="F30" s="33" t="s">
        <v>7</v>
      </c>
      <c r="G30" s="35"/>
      <c r="H30" s="36" t="s">
        <v>4</v>
      </c>
      <c r="I30" s="37">
        <f>G30*15</f>
        <v>0</v>
      </c>
      <c r="J30" s="51"/>
      <c r="K30" s="52"/>
      <c r="L30" s="52"/>
      <c r="M30" s="52"/>
      <c r="N30" s="52"/>
      <c r="O30" s="51"/>
      <c r="P30" s="52"/>
      <c r="Q30" s="52"/>
      <c r="R30" s="41">
        <f>I30</f>
        <v>0</v>
      </c>
      <c r="S30" s="42">
        <f>R30/15</f>
        <v>0</v>
      </c>
      <c r="T30" s="11"/>
    </row>
    <row r="31" spans="1:20" s="3" customFormat="1" ht="12.75">
      <c r="A31" s="33">
        <v>5</v>
      </c>
      <c r="B31" s="33"/>
      <c r="C31" s="35"/>
      <c r="D31" s="33" t="s">
        <v>15</v>
      </c>
      <c r="E31" s="35"/>
      <c r="F31" s="33" t="s">
        <v>7</v>
      </c>
      <c r="G31" s="35"/>
      <c r="H31" s="36" t="s">
        <v>4</v>
      </c>
      <c r="I31" s="37">
        <f>G31*15</f>
        <v>0</v>
      </c>
      <c r="J31" s="51"/>
      <c r="K31" s="52"/>
      <c r="L31" s="52"/>
      <c r="M31" s="52"/>
      <c r="N31" s="52"/>
      <c r="O31" s="51"/>
      <c r="P31" s="52"/>
      <c r="Q31" s="52"/>
      <c r="R31" s="41">
        <f>I31</f>
        <v>0</v>
      </c>
      <c r="S31" s="42">
        <f>R31/15</f>
        <v>0</v>
      </c>
      <c r="T31" s="11"/>
    </row>
    <row r="32" spans="1:20" s="3" customFormat="1" ht="12.75">
      <c r="A32" s="43"/>
      <c r="B32" s="43"/>
      <c r="C32" s="43"/>
      <c r="D32" s="43"/>
      <c r="E32" s="43"/>
      <c r="F32" s="43"/>
      <c r="G32" s="43"/>
      <c r="H32" s="43"/>
      <c r="I32" s="45"/>
      <c r="J32" s="46"/>
      <c r="K32" s="45"/>
      <c r="L32" s="45"/>
      <c r="M32" s="45"/>
      <c r="N32" s="45"/>
      <c r="O32" s="46"/>
      <c r="P32" s="53"/>
      <c r="Q32" s="53"/>
      <c r="R32" s="45"/>
      <c r="S32" s="47"/>
      <c r="T32" s="11"/>
    </row>
    <row r="33" spans="1:20" s="3" customFormat="1" ht="12.75">
      <c r="A33" s="33">
        <v>1</v>
      </c>
      <c r="B33" s="34"/>
      <c r="C33" s="54"/>
      <c r="D33" s="33" t="s">
        <v>16</v>
      </c>
      <c r="E33" s="54"/>
      <c r="F33" s="33" t="s">
        <v>7</v>
      </c>
      <c r="G33" s="54">
        <v>0</v>
      </c>
      <c r="H33" s="36">
        <f>G33*2.5</f>
        <v>0</v>
      </c>
      <c r="I33" s="37">
        <f>IF(G33=0,0,(G33*1)+((E33-10)/10)*G33)</f>
        <v>0</v>
      </c>
      <c r="J33" s="38">
        <f>G33+H33+I33</f>
        <v>0</v>
      </c>
      <c r="K33" s="39">
        <v>0</v>
      </c>
      <c r="L33" s="55">
        <f>K33*3</f>
        <v>0</v>
      </c>
      <c r="M33" s="37">
        <f>K33*2</f>
        <v>0</v>
      </c>
      <c r="N33" s="37">
        <f>IF(K33=0,0,(1*K33)+((E33-10)/10)*K33)</f>
        <v>0</v>
      </c>
      <c r="O33" s="38">
        <f>L33+M33+N33</f>
        <v>0</v>
      </c>
      <c r="P33" s="39">
        <v>0</v>
      </c>
      <c r="Q33" s="40">
        <f>P33*2.5</f>
        <v>0</v>
      </c>
      <c r="R33" s="41">
        <f>J33+O33+Q33</f>
        <v>0</v>
      </c>
      <c r="S33" s="42">
        <f>R33/15</f>
        <v>0</v>
      </c>
      <c r="T33" s="11"/>
    </row>
    <row r="34" spans="1:20" s="3" customFormat="1" ht="12.75">
      <c r="A34" s="33">
        <v>2</v>
      </c>
      <c r="B34" s="34"/>
      <c r="C34" s="54"/>
      <c r="D34" s="33" t="s">
        <v>16</v>
      </c>
      <c r="E34" s="54"/>
      <c r="F34" s="33" t="s">
        <v>7</v>
      </c>
      <c r="G34" s="54">
        <v>0</v>
      </c>
      <c r="H34" s="36">
        <f>G34*2.5</f>
        <v>0</v>
      </c>
      <c r="I34" s="37">
        <f>IF(G34=0,0,(G34*1)+((E34-10)/10)*G34)</f>
        <v>0</v>
      </c>
      <c r="J34" s="38">
        <f>G34+H34+I34</f>
        <v>0</v>
      </c>
      <c r="K34" s="39">
        <v>0</v>
      </c>
      <c r="L34" s="55">
        <f>K34*3</f>
        <v>0</v>
      </c>
      <c r="M34" s="37">
        <f>K34*2</f>
        <v>0</v>
      </c>
      <c r="N34" s="37">
        <f>IF(K34=0,0,(1*K34)+((E34-10)/10)*K34)</f>
        <v>0</v>
      </c>
      <c r="O34" s="38">
        <f>L34+M34+N34</f>
        <v>0</v>
      </c>
      <c r="P34" s="39">
        <v>0</v>
      </c>
      <c r="Q34" s="40">
        <f>P34*2.5</f>
        <v>0</v>
      </c>
      <c r="R34" s="41">
        <f>J34+O34+Q34</f>
        <v>0</v>
      </c>
      <c r="S34" s="42">
        <f>R34/15</f>
        <v>0</v>
      </c>
      <c r="T34" s="11"/>
    </row>
    <row r="35" spans="1:20" s="3" customFormat="1" ht="12.75">
      <c r="A35" s="33">
        <v>3</v>
      </c>
      <c r="B35" s="34"/>
      <c r="C35" s="54"/>
      <c r="D35" s="33" t="s">
        <v>16</v>
      </c>
      <c r="E35" s="54"/>
      <c r="F35" s="33" t="s">
        <v>7</v>
      </c>
      <c r="G35" s="54">
        <v>0</v>
      </c>
      <c r="H35" s="36">
        <f>G35*2.5</f>
        <v>0</v>
      </c>
      <c r="I35" s="37">
        <f>IF(G35=0,0,(G35*1)+((E35-10)/10)*G35)</f>
        <v>0</v>
      </c>
      <c r="J35" s="38">
        <f>G35+H35+I35</f>
        <v>0</v>
      </c>
      <c r="K35" s="39">
        <v>0</v>
      </c>
      <c r="L35" s="55">
        <f>K35*3</f>
        <v>0</v>
      </c>
      <c r="M35" s="37">
        <f>K35*2</f>
        <v>0</v>
      </c>
      <c r="N35" s="37">
        <f>IF(K35=0,0,(1*K35)+((E35-10)/10)*K35)</f>
        <v>0</v>
      </c>
      <c r="O35" s="38">
        <f>L35+M35+N35</f>
        <v>0</v>
      </c>
      <c r="P35" s="39">
        <v>0</v>
      </c>
      <c r="Q35" s="40">
        <f>P35*2.5</f>
        <v>0</v>
      </c>
      <c r="R35" s="41">
        <f>J35+O35+Q35</f>
        <v>0</v>
      </c>
      <c r="S35" s="42">
        <f>R35/15</f>
        <v>0</v>
      </c>
      <c r="T35" s="11"/>
    </row>
    <row r="36" spans="1:20" s="3" customFormat="1" ht="12.75">
      <c r="A36" s="33">
        <v>4</v>
      </c>
      <c r="B36" s="34"/>
      <c r="C36" s="54"/>
      <c r="D36" s="33" t="s">
        <v>16</v>
      </c>
      <c r="E36" s="54"/>
      <c r="F36" s="33" t="s">
        <v>7</v>
      </c>
      <c r="G36" s="54">
        <v>0</v>
      </c>
      <c r="H36" s="36">
        <f>G36*2.5</f>
        <v>0</v>
      </c>
      <c r="I36" s="37">
        <f>IF(G36=0,0,(G36*1)+((E36-10)/10)*G36)</f>
        <v>0</v>
      </c>
      <c r="J36" s="38">
        <f>G36+H36+I36</f>
        <v>0</v>
      </c>
      <c r="K36" s="39">
        <v>0</v>
      </c>
      <c r="L36" s="55">
        <f>K36*3</f>
        <v>0</v>
      </c>
      <c r="M36" s="37">
        <f>K36*2</f>
        <v>0</v>
      </c>
      <c r="N36" s="37">
        <f>IF(K36=0,0,(1*K36)+((E36-10)/10)*K36)</f>
        <v>0</v>
      </c>
      <c r="O36" s="38">
        <f>L36+M36+N36</f>
        <v>0</v>
      </c>
      <c r="P36" s="39">
        <v>0</v>
      </c>
      <c r="Q36" s="40">
        <f>P36*2.5</f>
        <v>0</v>
      </c>
      <c r="R36" s="41">
        <f>J36+O36+Q36</f>
        <v>0</v>
      </c>
      <c r="S36" s="42">
        <f>R36/15</f>
        <v>0</v>
      </c>
      <c r="T36" s="11"/>
    </row>
    <row r="37" spans="1:20" s="3" customFormat="1" ht="12.75">
      <c r="A37" s="33">
        <v>5</v>
      </c>
      <c r="B37" s="34"/>
      <c r="C37" s="54"/>
      <c r="D37" s="33" t="s">
        <v>16</v>
      </c>
      <c r="E37" s="54"/>
      <c r="F37" s="33" t="s">
        <v>7</v>
      </c>
      <c r="G37" s="54">
        <v>0</v>
      </c>
      <c r="H37" s="36">
        <f>G37*2.5</f>
        <v>0</v>
      </c>
      <c r="I37" s="37">
        <f>IF(G37=0,0,(G37*1)+((E37-10)/10)*G37)</f>
        <v>0</v>
      </c>
      <c r="J37" s="38">
        <f>G37+H37+I37</f>
        <v>0</v>
      </c>
      <c r="K37" s="39">
        <v>0</v>
      </c>
      <c r="L37" s="55">
        <f>K37*3</f>
        <v>0</v>
      </c>
      <c r="M37" s="37">
        <f>K37*2</f>
        <v>0</v>
      </c>
      <c r="N37" s="37">
        <f>IF(K37=0,0,(1*K37)+((E37-10)/10)*K37)</f>
        <v>0</v>
      </c>
      <c r="O37" s="38">
        <f>L37+M37+N37</f>
        <v>0</v>
      </c>
      <c r="P37" s="39">
        <v>0</v>
      </c>
      <c r="Q37" s="40">
        <f>P37*2.5</f>
        <v>0</v>
      </c>
      <c r="R37" s="41">
        <f>J37+O37+Q37</f>
        <v>0</v>
      </c>
      <c r="S37" s="42">
        <f>R37/15</f>
        <v>0</v>
      </c>
      <c r="T37" s="11"/>
    </row>
    <row r="38" spans="1:20" s="69" customFormat="1" ht="16.5" customHeight="1">
      <c r="A38" s="33"/>
      <c r="B38" s="34" t="s">
        <v>27</v>
      </c>
      <c r="C38" s="33">
        <v>2</v>
      </c>
      <c r="D38" s="33" t="s">
        <v>15</v>
      </c>
      <c r="E38" s="35">
        <v>0</v>
      </c>
      <c r="F38" s="33" t="s">
        <v>12</v>
      </c>
      <c r="G38" s="63">
        <v>0</v>
      </c>
      <c r="H38" s="35">
        <v>0</v>
      </c>
      <c r="I38" s="40">
        <f>H38*30/100</f>
        <v>0</v>
      </c>
      <c r="J38" s="64"/>
      <c r="K38" s="35">
        <v>0</v>
      </c>
      <c r="L38" s="35">
        <v>0</v>
      </c>
      <c r="M38" s="167">
        <f>L38*30/100</f>
        <v>0</v>
      </c>
      <c r="N38" s="167"/>
      <c r="O38" s="65">
        <v>0</v>
      </c>
      <c r="P38" s="62">
        <v>0</v>
      </c>
      <c r="Q38" s="66">
        <f>P38*30/100</f>
        <v>0</v>
      </c>
      <c r="R38" s="67">
        <f>I38+M38+Q38</f>
        <v>0</v>
      </c>
      <c r="S38" s="42">
        <f aca="true" t="shared" si="10" ref="S38:S46">R38/15</f>
        <v>0</v>
      </c>
      <c r="T38" s="68"/>
    </row>
    <row r="39" spans="1:20" s="3" customFormat="1" ht="25.5">
      <c r="A39" s="33"/>
      <c r="B39" s="34" t="s">
        <v>28</v>
      </c>
      <c r="C39" s="33">
        <v>2</v>
      </c>
      <c r="D39" s="33" t="s">
        <v>15</v>
      </c>
      <c r="E39" s="35"/>
      <c r="F39" s="56"/>
      <c r="G39" s="63">
        <v>0</v>
      </c>
      <c r="H39" s="35">
        <v>0</v>
      </c>
      <c r="I39" s="40">
        <f>H39*30/100</f>
        <v>0</v>
      </c>
      <c r="J39" s="163" t="s">
        <v>39</v>
      </c>
      <c r="K39" s="163"/>
      <c r="L39" s="163"/>
      <c r="M39" s="163"/>
      <c r="N39" s="163"/>
      <c r="O39" s="163"/>
      <c r="P39" s="164"/>
      <c r="Q39" s="70"/>
      <c r="R39" s="67">
        <f>I39</f>
        <v>0</v>
      </c>
      <c r="S39" s="42">
        <f t="shared" si="10"/>
        <v>0</v>
      </c>
      <c r="T39" s="11"/>
    </row>
    <row r="40" spans="1:20" s="3" customFormat="1" ht="25.5">
      <c r="A40" s="33"/>
      <c r="B40" s="34" t="s">
        <v>29</v>
      </c>
      <c r="C40" s="33">
        <v>1</v>
      </c>
      <c r="D40" s="33"/>
      <c r="E40" s="35">
        <v>0</v>
      </c>
      <c r="F40" s="33" t="s">
        <v>12</v>
      </c>
      <c r="G40" s="63">
        <v>0</v>
      </c>
      <c r="H40" s="35">
        <v>0</v>
      </c>
      <c r="I40" s="71">
        <f>H40*15/100</f>
        <v>0</v>
      </c>
      <c r="J40" s="164" t="s">
        <v>40</v>
      </c>
      <c r="K40" s="165"/>
      <c r="L40" s="165"/>
      <c r="M40" s="165"/>
      <c r="N40" s="165"/>
      <c r="O40" s="165"/>
      <c r="P40" s="166"/>
      <c r="Q40" s="72"/>
      <c r="R40" s="67">
        <f>I40</f>
        <v>0</v>
      </c>
      <c r="S40" s="42">
        <f t="shared" si="10"/>
        <v>0</v>
      </c>
      <c r="T40" s="11"/>
    </row>
    <row r="41" spans="1:20" s="3" customFormat="1" ht="12.75">
      <c r="A41" s="33"/>
      <c r="B41" s="34" t="s">
        <v>30</v>
      </c>
      <c r="C41" s="33">
        <v>1</v>
      </c>
      <c r="D41" s="33"/>
      <c r="E41" s="35"/>
      <c r="F41" s="73"/>
      <c r="G41" s="63">
        <v>0</v>
      </c>
      <c r="H41" s="35">
        <v>0</v>
      </c>
      <c r="I41" s="40">
        <f>H41*30/100</f>
        <v>0</v>
      </c>
      <c r="J41" s="74"/>
      <c r="K41" s="75"/>
      <c r="L41" s="75"/>
      <c r="M41" s="76"/>
      <c r="N41" s="77"/>
      <c r="O41" s="78"/>
      <c r="P41" s="79"/>
      <c r="Q41" s="72"/>
      <c r="R41" s="67">
        <f>I41</f>
        <v>0</v>
      </c>
      <c r="S41" s="42">
        <f t="shared" si="10"/>
        <v>0</v>
      </c>
      <c r="T41" s="80"/>
    </row>
    <row r="42" spans="1:20" s="3" customFormat="1" ht="25.5">
      <c r="A42" s="33"/>
      <c r="B42" s="34" t="s">
        <v>31</v>
      </c>
      <c r="C42" s="33">
        <v>8</v>
      </c>
      <c r="D42" s="33" t="s">
        <v>15</v>
      </c>
      <c r="E42" s="35"/>
      <c r="F42" s="73"/>
      <c r="G42" s="63">
        <v>0</v>
      </c>
      <c r="H42" s="35">
        <v>0</v>
      </c>
      <c r="I42" s="40">
        <f>H42*30/100</f>
        <v>0</v>
      </c>
      <c r="J42" s="81"/>
      <c r="K42" s="82"/>
      <c r="L42" s="82"/>
      <c r="M42" s="82"/>
      <c r="N42" s="83"/>
      <c r="O42" s="84"/>
      <c r="P42" s="85"/>
      <c r="Q42" s="72"/>
      <c r="R42" s="67">
        <f>I42</f>
        <v>0</v>
      </c>
      <c r="S42" s="42">
        <f>R42/15</f>
        <v>0</v>
      </c>
      <c r="T42" s="80"/>
    </row>
    <row r="43" spans="1:20" s="3" customFormat="1" ht="12.75">
      <c r="A43" s="86"/>
      <c r="B43" s="87"/>
      <c r="C43" s="86"/>
      <c r="D43" s="86"/>
      <c r="E43" s="61"/>
      <c r="F43" s="88"/>
      <c r="G43" s="89"/>
      <c r="H43" s="90"/>
      <c r="I43" s="91"/>
      <c r="J43" s="92"/>
      <c r="K43" s="93"/>
      <c r="L43" s="93"/>
      <c r="M43" s="93"/>
      <c r="N43" s="94"/>
      <c r="O43" s="95"/>
      <c r="P43" s="96"/>
      <c r="Q43" s="97"/>
      <c r="R43" s="67"/>
      <c r="S43" s="42"/>
      <c r="T43" s="80"/>
    </row>
    <row r="44" spans="1:20" s="109" customFormat="1" ht="12.75">
      <c r="A44" s="59"/>
      <c r="B44" s="98"/>
      <c r="C44" s="60"/>
      <c r="D44" s="60"/>
      <c r="E44" s="99"/>
      <c r="F44" s="99"/>
      <c r="G44" s="100"/>
      <c r="H44" s="101"/>
      <c r="I44" s="102"/>
      <c r="J44" s="103"/>
      <c r="K44" s="104"/>
      <c r="L44" s="104"/>
      <c r="M44" s="104"/>
      <c r="N44" s="105"/>
      <c r="O44" s="103"/>
      <c r="P44" s="106"/>
      <c r="Q44" s="58"/>
      <c r="R44" s="57"/>
      <c r="S44" s="107"/>
      <c r="T44" s="108"/>
    </row>
    <row r="45" spans="1:20" s="116" customFormat="1" ht="12.75">
      <c r="A45" s="110"/>
      <c r="B45" s="111" t="s">
        <v>21</v>
      </c>
      <c r="C45" s="112"/>
      <c r="D45" s="33" t="s">
        <v>16</v>
      </c>
      <c r="E45" s="35">
        <v>0</v>
      </c>
      <c r="F45" s="33" t="s">
        <v>7</v>
      </c>
      <c r="G45" s="113"/>
      <c r="H45" s="93"/>
      <c r="I45" s="94"/>
      <c r="J45" s="95"/>
      <c r="K45" s="93"/>
      <c r="L45" s="93"/>
      <c r="M45" s="93"/>
      <c r="N45" s="94"/>
      <c r="O45" s="95"/>
      <c r="P45" s="93"/>
      <c r="Q45" s="114"/>
      <c r="R45" s="41">
        <f>E45*15</f>
        <v>0</v>
      </c>
      <c r="S45" s="42">
        <f t="shared" si="10"/>
        <v>0</v>
      </c>
      <c r="T45" s="115"/>
    </row>
    <row r="46" spans="1:20" s="3" customFormat="1" ht="12.75">
      <c r="A46" s="110"/>
      <c r="B46" s="111" t="s">
        <v>22</v>
      </c>
      <c r="C46" s="112"/>
      <c r="D46" s="33" t="s">
        <v>16</v>
      </c>
      <c r="E46" s="35">
        <v>0</v>
      </c>
      <c r="F46" s="33" t="s">
        <v>7</v>
      </c>
      <c r="G46" s="117"/>
      <c r="H46" s="82"/>
      <c r="I46" s="83"/>
      <c r="J46" s="84"/>
      <c r="K46" s="82"/>
      <c r="L46" s="82"/>
      <c r="M46" s="82"/>
      <c r="N46" s="83"/>
      <c r="O46" s="84"/>
      <c r="P46" s="82"/>
      <c r="Q46" s="85"/>
      <c r="R46" s="41">
        <f>E46*10</f>
        <v>0</v>
      </c>
      <c r="S46" s="42">
        <f t="shared" si="10"/>
        <v>0</v>
      </c>
      <c r="T46" s="11"/>
    </row>
    <row r="47" spans="1:20" s="3" customFormat="1" ht="12.75">
      <c r="A47" s="110"/>
      <c r="B47" s="111" t="s">
        <v>33</v>
      </c>
      <c r="C47" s="118">
        <v>0</v>
      </c>
      <c r="D47" s="33" t="s">
        <v>16</v>
      </c>
      <c r="E47" s="35">
        <v>0</v>
      </c>
      <c r="F47" s="33" t="s">
        <v>7</v>
      </c>
      <c r="G47" s="161" t="s">
        <v>32</v>
      </c>
      <c r="H47" s="162"/>
      <c r="I47" s="162"/>
      <c r="J47" s="162"/>
      <c r="K47" s="162"/>
      <c r="L47" s="162"/>
      <c r="M47" s="162"/>
      <c r="N47" s="162"/>
      <c r="O47" s="162"/>
      <c r="P47" s="82"/>
      <c r="Q47" s="85"/>
      <c r="R47" s="41">
        <f>C47*2*E47</f>
        <v>0</v>
      </c>
      <c r="S47" s="42">
        <f>R47</f>
        <v>0</v>
      </c>
      <c r="T47" s="11"/>
    </row>
    <row r="48" spans="1:20" s="3" customFormat="1" ht="12.75">
      <c r="A48" s="110"/>
      <c r="B48" s="111" t="s">
        <v>34</v>
      </c>
      <c r="C48" s="112"/>
      <c r="D48" s="33" t="s">
        <v>16</v>
      </c>
      <c r="E48" s="35">
        <v>0</v>
      </c>
      <c r="F48" s="33" t="s">
        <v>7</v>
      </c>
      <c r="G48" s="117"/>
      <c r="H48" s="82"/>
      <c r="I48" s="83"/>
      <c r="J48" s="83"/>
      <c r="K48" s="82"/>
      <c r="L48" s="82"/>
      <c r="M48" s="82"/>
      <c r="N48" s="83"/>
      <c r="O48" s="83"/>
      <c r="P48" s="82"/>
      <c r="Q48" s="85"/>
      <c r="R48" s="41">
        <f>E48*0.45</f>
        <v>0</v>
      </c>
      <c r="S48" s="42">
        <f>R48</f>
        <v>0</v>
      </c>
      <c r="T48" s="11"/>
    </row>
    <row r="49" spans="1:20" s="3" customFormat="1" ht="25.5">
      <c r="A49" s="110"/>
      <c r="B49" s="111" t="s">
        <v>44</v>
      </c>
      <c r="C49" s="112"/>
      <c r="D49" s="33" t="s">
        <v>16</v>
      </c>
      <c r="E49" s="35">
        <v>0</v>
      </c>
      <c r="F49" s="33" t="s">
        <v>12</v>
      </c>
      <c r="G49" s="117"/>
      <c r="H49" s="82"/>
      <c r="I49" s="83"/>
      <c r="J49" s="83"/>
      <c r="K49" s="82"/>
      <c r="L49" s="82"/>
      <c r="M49" s="82"/>
      <c r="N49" s="83"/>
      <c r="O49" s="83"/>
      <c r="P49" s="82"/>
      <c r="Q49" s="85"/>
      <c r="R49" s="41">
        <f>E49*15</f>
        <v>0</v>
      </c>
      <c r="S49" s="42">
        <f>R49/15</f>
        <v>0</v>
      </c>
      <c r="T49" s="11"/>
    </row>
    <row r="50" spans="1:20" s="3" customFormat="1" ht="12.75">
      <c r="A50" s="119"/>
      <c r="B50" s="120"/>
      <c r="C50" s="121"/>
      <c r="D50" s="86"/>
      <c r="E50" s="61"/>
      <c r="F50" s="86"/>
      <c r="G50" s="122"/>
      <c r="H50" s="123"/>
      <c r="I50" s="124"/>
      <c r="J50" s="124"/>
      <c r="K50" s="123"/>
      <c r="L50" s="123"/>
      <c r="M50" s="123"/>
      <c r="N50" s="124"/>
      <c r="O50" s="124"/>
      <c r="P50" s="123"/>
      <c r="Q50" s="125"/>
      <c r="R50" s="41"/>
      <c r="S50" s="42"/>
      <c r="T50" s="11"/>
    </row>
    <row r="51" spans="1:20" s="4" customFormat="1" ht="20.25">
      <c r="A51" s="126"/>
      <c r="B51" s="127"/>
      <c r="C51" s="126"/>
      <c r="D51" s="126"/>
      <c r="E51" s="126"/>
      <c r="F51" s="126"/>
      <c r="G51" s="126"/>
      <c r="H51" s="126"/>
      <c r="I51" s="128"/>
      <c r="J51" s="129"/>
      <c r="K51" s="126"/>
      <c r="L51" s="126"/>
      <c r="M51" s="126"/>
      <c r="N51" s="128"/>
      <c r="O51" s="129"/>
      <c r="P51" s="130"/>
      <c r="Q51" s="159" t="s">
        <v>42</v>
      </c>
      <c r="R51" s="160"/>
      <c r="S51" s="131">
        <f>SUM(S10:S50)/2</f>
        <v>0</v>
      </c>
      <c r="T51" s="132"/>
    </row>
  </sheetData>
  <sheetProtection/>
  <mergeCells count="17">
    <mergeCell ref="C5:H5"/>
    <mergeCell ref="C8:C9"/>
    <mergeCell ref="Q51:R51"/>
    <mergeCell ref="G47:O47"/>
    <mergeCell ref="J39:P39"/>
    <mergeCell ref="J40:P40"/>
    <mergeCell ref="M38:N38"/>
    <mergeCell ref="A1:T1"/>
    <mergeCell ref="K5:N5"/>
    <mergeCell ref="K6:P6"/>
    <mergeCell ref="P7:Q7"/>
    <mergeCell ref="G7:J7"/>
    <mergeCell ref="K7:O7"/>
    <mergeCell ref="R2:T2"/>
    <mergeCell ref="A3:T3"/>
    <mergeCell ref="A4:T4"/>
    <mergeCell ref="A7:A9"/>
  </mergeCells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 xml:space="preserve">&amp;R&amp;"TH SarabunPSK,ธรรมดา"&amp;20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Wiskun</dc:creator>
  <cp:keywords/>
  <dc:description/>
  <cp:lastModifiedBy>FasterUser</cp:lastModifiedBy>
  <cp:lastPrinted>2013-10-17T02:38:49Z</cp:lastPrinted>
  <dcterms:created xsi:type="dcterms:W3CDTF">2001-03-01T02:35:22Z</dcterms:created>
  <dcterms:modified xsi:type="dcterms:W3CDTF">2013-10-17T09:50:01Z</dcterms:modified>
  <cp:category/>
  <cp:version/>
  <cp:contentType/>
  <cp:contentStatus/>
</cp:coreProperties>
</file>